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lexa\Documents\Общий Диск\ОТЧЕТНОСТЬ\2025\"/>
    </mc:Choice>
  </mc:AlternateContent>
  <xr:revisionPtr revIDLastSave="0" documentId="13_ncr:1_{1190762B-5334-4092-BB23-78FF97D8F634}" xr6:coauthVersionLast="47" xr6:coauthVersionMax="47" xr10:uidLastSave="{00000000-0000-0000-0000-000000000000}"/>
  <bookViews>
    <workbookView xWindow="-120" yWindow="-120" windowWidth="29040" windowHeight="15720" tabRatio="847" activeTab="1" xr2:uid="{00000000-000D-0000-FFFF-FFFF00000000}"/>
  </bookViews>
  <sheets>
    <sheet name="2кв - поступление" sheetId="8" r:id="rId1"/>
    <sheet name="2кв - расходы" sheetId="9" r:id="rId2"/>
  </sheets>
  <definedNames>
    <definedName name="_xlnm._FilterDatabase" localSheetId="0" hidden="1">'2кв - поступление'!$B$21:$F$47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9" l="1"/>
  <c r="D29" i="9"/>
  <c r="D25" i="9"/>
  <c r="B21" i="9"/>
  <c r="D13" i="9" s="1"/>
  <c r="B81" i="9"/>
  <c r="B82" i="9"/>
  <c r="B64" i="9"/>
  <c r="B59" i="9"/>
  <c r="B60" i="9"/>
  <c r="B56" i="9"/>
  <c r="B57" i="9"/>
  <c r="D49" i="9" l="1"/>
  <c r="D36" i="9"/>
  <c r="D7" i="9" s="1"/>
  <c r="C19" i="8"/>
  <c r="C14" i="8" l="1"/>
  <c r="C4" i="8" l="1"/>
  <c r="D5" i="9" s="1"/>
</calcChain>
</file>

<file path=xl/sharedStrings.xml><?xml version="1.0" encoding="utf-8"?>
<sst xmlns="http://schemas.openxmlformats.org/spreadsheetml/2006/main" count="159" uniqueCount="105">
  <si>
    <t>дата</t>
  </si>
  <si>
    <t>назначение платежа</t>
  </si>
  <si>
    <t>сумма</t>
  </si>
  <si>
    <t>благотворитель (наименование организации для юр. лиц, последние 4 цифры номера моб. Телефона для физ.лиц)</t>
  </si>
  <si>
    <t>ИТОГО</t>
  </si>
  <si>
    <t xml:space="preserve">Благотворительное пожертвование (на ведение уставной деятельности, включая содержание фонда) </t>
  </si>
  <si>
    <t>Расходы на уставную деятельность</t>
  </si>
  <si>
    <t>Дата платежа</t>
  </si>
  <si>
    <t>Сумма, руб.</t>
  </si>
  <si>
    <t>Назначение платежа</t>
  </si>
  <si>
    <t>Благотворительная программа "Помощь людям достигшим пенсионнного возраста"</t>
  </si>
  <si>
    <t>Регулярная благотворительная помощь АНО "Помоги пенсионеру" на социальную поддержку людей старшего покаления, которые нуждаются в постоянной помощи, для приобритения необходимых для пенсионеров вещей, продуктов или лекарств, в зависимости от нужд каждого</t>
  </si>
  <si>
    <t>Административно-хозяйственные расходы Фонда</t>
  </si>
  <si>
    <t>израсходованно</t>
  </si>
  <si>
    <t>физлица</t>
  </si>
  <si>
    <t>Юрлица</t>
  </si>
  <si>
    <t>благотворитель</t>
  </si>
  <si>
    <t>целевой взнос</t>
  </si>
  <si>
    <t>благотворительные пожертвования</t>
  </si>
  <si>
    <t>Целевой взнос на реализацию  Благотворительной программы  "Помощь людям достигшим пенсионного возраста"</t>
  </si>
  <si>
    <t>Целевой взнос на реализацию  Благотворительной программы "Помощь людям достигшим пенсионного возраста"</t>
  </si>
  <si>
    <t>АНО ХК "Гвардия", безвозмездное перечисление целевых средств</t>
  </si>
  <si>
    <t>Целевой взнос на реализацию  Благотворительной программы "Помощь больным детям и взрослым людям"</t>
  </si>
  <si>
    <t>Целевой взнос на реализацию  Благотворительной программы  "Помощь больным детям и взрослым людям"</t>
  </si>
  <si>
    <t>Благотворительная программа "Помощь больным детям и взрослым людям"</t>
  </si>
  <si>
    <t>Целевой взнос на реализацию  Благотворительной программы "Развитие патриотического воспитания, формирование исторической памяти и помощь ветеранам"</t>
  </si>
  <si>
    <t>Целевой взнос на реализацию  Благотворительной программы "Помощь инвалидам и людям с ограниченными возможностями здоровья"</t>
  </si>
  <si>
    <t>Целевой взнос на реализацию  Благотворительной программы  "Помощь в развитии культуры, образования, физической культуры и здравоохранения, культуры и сохрания исторического наследия"</t>
  </si>
  <si>
    <t xml:space="preserve">Благотворительная программа "Помощь инвалидам и людям с ограниченными возможностями здоровья" </t>
  </si>
  <si>
    <t>Целевой взнос "Помощь семьям (родственикам) участников СВО, в том числе призванных на воен. службу по мобилизации"</t>
  </si>
  <si>
    <t>Благотворительная программа  "Помощь в развитии культуры, образования, физической культуры и здравоохранения, культуры и сохрания исторического наследия"</t>
  </si>
  <si>
    <t>Благотворительная программа "Развитие патриотического воспитания, формирование исторической памяти и помощь ветеранам"</t>
  </si>
  <si>
    <t>Отчет о полученных пожертвованиях за 2 квартал 2025 г.</t>
  </si>
  <si>
    <t>физлицо, благотворительная помощь</t>
  </si>
  <si>
    <t>Целевой взнос на реализацию  Благотворительной программы  "Развитие патриотического воспитания, формирование исторической памяти и помощь ветеранам"</t>
  </si>
  <si>
    <t>Остаток денежных средств на 01.04.2025 г.</t>
  </si>
  <si>
    <t>Поступления за 2 квартал 2025 г.</t>
  </si>
  <si>
    <t>Расходы по расчетному счету за 2 квартал 2025 г.</t>
  </si>
  <si>
    <t>Остаток денежных средств на 30.06.2025 г.</t>
  </si>
  <si>
    <t>Оплата стоимости пакета услуг "Самое важное" за период с 01/04/2025 по 30/04/2025 согласно тарифам Банка</t>
  </si>
  <si>
    <t>Оплата самозанятому, Этьен Кристинна за дизайнпроект рекламных материалов</t>
  </si>
  <si>
    <t>Оплата ИП Мустафин Р. Ф. за печать банера и листовок</t>
  </si>
  <si>
    <t>Оплата за аренду помещения за 05.2025 г., согласно договора аренды 01/09-ар от 01.09.2022 г</t>
  </si>
  <si>
    <t>Оплата труда на управление и развитие Фонда за первую половину 04.2025 г.</t>
  </si>
  <si>
    <t>Налоги с оплаты труда на управление и развитие Фонда за 04.2025 г.</t>
  </si>
  <si>
    <t>Оплата за аренду помещения за 04.2025 г., согласно договора аренды 01/09-ар от 01.09.2022 г</t>
  </si>
  <si>
    <t>Возмещение комунальных расходов, согласно договора аренды 01/09-ар от 01.09.2022 г</t>
  </si>
  <si>
    <t>Оплата труда на управление и развитие Фонда за вторую половину 04.2025 г.</t>
  </si>
  <si>
    <t>Оплата стоимости пакета услуг "Самое важное" за период с 01/05/2025 по 31/05/2025 согласно тарифам Банка</t>
  </si>
  <si>
    <t>Оплата ООО "Экспресс-Сервис-Курьер" за услуги доставки корреспонденции</t>
  </si>
  <si>
    <t>Оплата труда на управление и развитие Фонда за первую половину 05.2025 г.</t>
  </si>
  <si>
    <t>Налоги с оплаты труда на управление и развитие Фонда за 05.2025 г.</t>
  </si>
  <si>
    <t>Оплата ИП Боярский Я. В., за услуги хостинг-провайдора сроком на 1 год</t>
  </si>
  <si>
    <t>ООО Бауцентр Рус, Оплата по счету №Сч-03110301 от 01.04.25г. в рамках благотворительной помощи за ФГКУ "419 ВГ" Минобороны России, ИНН:2309144210 В т.ч. НДС 20% - 333 333,33 руб.</t>
  </si>
  <si>
    <t>ООО ОРТО-Н, оплата за мед.услуги для ребенка Рыбалкина Алиса</t>
  </si>
  <si>
    <t>оплата ИП Коренев С. В., за музыкальное оборудлвание для передачи в Дом-интернат для пожилых людей в связи с празднованием 80 летия со дня основания</t>
  </si>
  <si>
    <t>БФ Бумажный журавлик, Благотворительное пожертвование согласно договора о пожертвовании денеж.средств №03/04/25 от 03.04.2025г. (Ивко Виктор Викторович 05.05.2016г.р.)</t>
  </si>
  <si>
    <t xml:space="preserve">БФ Олимпия, Оплата по договору Оплата на лечение Кошекбаевой  Ольги Александровны </t>
  </si>
  <si>
    <t>БФ Олимпия, Оплата на лечение Садовской Ирины Максимовны</t>
  </si>
  <si>
    <t>КПЦ Булгаковский дом НП, Оплата за оказание услуг по организации и проведению показа спек-ля "Мастер и Маргарита" на открытии рос. кинофестиваля "Малая Земля"</t>
  </si>
  <si>
    <t>ИП Лазарева, Оплата за оказание услуг по организации и проведению показа спек-ля "Осенний Роман" на открытии рос. кинофестиваля "Малая Земля"</t>
  </si>
  <si>
    <t>ИП Кептя Н. Е., оплата за услуг по проведению курса реабилитации для Сачан Сергея 03.05.2016 г.р.</t>
  </si>
  <si>
    <t>ООО ЛЕ МОНЛИД, приобритение цемента в количестве 20 мешков, для сторительства басеина необходимого для занятий подопечной фонда Дядькиной Полины</t>
  </si>
  <si>
    <t>ООО Реацентр Краснодар, оплата за курс реабилитации для Доценко Захара 09.01.2020 г.р.</t>
  </si>
  <si>
    <t xml:space="preserve">ИП Карабаева Н. И., благотворительная помощь согласно письма на приобритение танцевальных костюмов для выступления ансамбля </t>
  </si>
  <si>
    <t>приобритение канцтоваров через подотчетное лицо</t>
  </si>
  <si>
    <t>оплата почтовых услуг за отправку корриспонденции</t>
  </si>
  <si>
    <t>приобритение цветов и продуктов для формерования продуктовой корзины для поздравления ветеранов ВОВ с 80  годовщиной со дня Победы над немецко-фашистскими захватчиками</t>
  </si>
  <si>
    <t xml:space="preserve">ИП Толстов Д. Ю. приобритение МФУ </t>
  </si>
  <si>
    <t>Оплата труда на управление и развитие Фонда за вторую половину 05.2025 г.</t>
  </si>
  <si>
    <t>физлица, Целевой взнос по программе "Помощь больным детям и взрослым людям" (Воронов Платон)</t>
  </si>
  <si>
    <t xml:space="preserve">Целевой взнос на реализацию  Благотворительной программы "Помощь больным детям и взрослым людям" </t>
  </si>
  <si>
    <t>Оплата стоимости пакета услуг "Самое важное" за период с 01/06/2025 по 30/06/2025 согласно тарифам Банка</t>
  </si>
  <si>
    <t>Оплата за аренду помещения за 06.2025 г., согласно договора аренды 01/09-ар от 01.09.2022 г</t>
  </si>
  <si>
    <t>Кубрак А. В., перечисление подотчетных сумм для направления в служебную командировку</t>
  </si>
  <si>
    <t>Оплата труда на управление и развитие Фонда за первую половину 06.2025 г.</t>
  </si>
  <si>
    <t>Налоги с оплаты труда на управление и развитие Фонда за 06.2025 г.</t>
  </si>
  <si>
    <t>ООО НБК, оплата за ИТС сопровождение програмного продукта необходимого для отражения деятеьности фонда</t>
  </si>
  <si>
    <t>Кубрак А. В., перечисление перерасхода подотчетных сумм для направления в служебную командировку</t>
  </si>
  <si>
    <t>услуги комиссии банка</t>
  </si>
  <si>
    <t>Оплата труда на управление и развитие Фонда за вторую половину 06.2025 г.</t>
  </si>
  <si>
    <t>Регулярная блRC:R[1]C[1]аготворительная помощь АНО "Помоги пенсионеру" на социальную поддержку людей старшего покаления, которые нуждаются в постоянной помощи, для приобритения необходимых для пенсионеров вещей, продуктов или лекарств, в зависимости от нужд каждого</t>
  </si>
  <si>
    <t>ООО ЦРР, приобритение компютерного оборудования для оснащения школы №15 имени В. И. Гражданкина Динской район</t>
  </si>
  <si>
    <t>ООО ЦРР, приобритение компютерного оборудования для оснащения конферензала Администрация Динской район</t>
  </si>
  <si>
    <t>ИП Мустафин, оплата за печатную продукцию для</t>
  </si>
  <si>
    <t>комиссия за зачисление платежейс использованием СБП</t>
  </si>
  <si>
    <t xml:space="preserve">ИП Шилко Я. В., оплата за помощь в организации благотворительной парусной регаты </t>
  </si>
  <si>
    <t>ООО ВИНД ТУ ГОУ, оплата за организацию благотворительной парусной регаты 2025</t>
  </si>
  <si>
    <t>ООО СК КК, оплата по договору подряда за ремонтные работы по устройству кворинг зоны для КУГУ</t>
  </si>
  <si>
    <t>Благотворительная помощь согласно письма Новороссийской МО ВОС</t>
  </si>
  <si>
    <t>ПАО СБЕРБАНК, Благ. Помощь на реализ.программы "Помощь в развитии оброзов.,физ.культуры, здравоох., культуры и сохранения историч.наследия", На организ. и провед. кинофестеваля "Малая Земля". имх.№5/04-25 ОТ 01.04.25.НДС не облагается</t>
  </si>
  <si>
    <t>ПАО СБЕРБАНК, Благ. Помощь на реализ.программы "Помощь в развитии оброзов.,физ.культуры, здравоох., культуры и сохранения историч.наследия", ПКО в целях развит. образов. процесса в МАОУ МО Динской район СОШ №15 им. В. И. Гражданкина, исх. 4.1/03-25ОТ01.04.25г., НДС не облагается</t>
  </si>
  <si>
    <t>ПАО СБЕРБАНК, Благ. Помощь на реализ.программы "Помощь в развитии оброзов.,физ.культуры, здравоох., культуры и сохранения историч.наследия",  в т.ч. приобр. комп. Обор-я л-для оснащ. конференц-зала, нисьмо № 4.1/03-25 ОТ 01.04.25. НДС не облагается</t>
  </si>
  <si>
    <t>ПАО СБЕРБАНК, Благ. Помощь на реализ.программы "Помощь в развитии оброзов.,физ.культуры, здравоох., культуры и сохранения историч.наследия", в т.ч. Для ФГБОУ ВО "Кубанский гос. университет", исх.№ 6/04.25 ОТ 10.04.25. НДС не облагается</t>
  </si>
  <si>
    <t>ПАО СБЕРБАНК, Благ. Помощь на реализ.программы "Помощь в развитии оброзов.,физ.культуры, здравоох., культуры и сохранения историч.наследия", в т.ч. оснащение кабинета химии учебным и компьютерным оборудованием на основании письма № 07/05.25 от 23.05.2025г. НДС не облагается</t>
  </si>
  <si>
    <t>физлица, Перевод средств по договору № от 06.09.2022 по реестру операций от 21.04.2025., сумма комиссии 195 руб. 00 коп., НДС не облагается.</t>
  </si>
  <si>
    <t>физлица, Перевод средств по договору № от 06.09.2022 по реестру операций от 21.06.2025., сумма комиссии 195 руб. 00 коп., НДС не облагается.</t>
  </si>
  <si>
    <t>физлица, Перевод средств по договору № от 06.09.2022 по реестру операций от 21.05.2025., сумма комиссии 195 руб. 00 коп., НДС не облагается.</t>
  </si>
  <si>
    <t>ООО "Новоросметалл", Оплата по письму БН от 02.04.2025 от Гибрадзе Ш.Ю. НДС не облагается</t>
  </si>
  <si>
    <t>ООО "Новоросметалл", Оплата по письму БН от 18.04.2025 от Гибрадзе Ш.Ю. НДС не облагается</t>
  </si>
  <si>
    <t>ООО "Новоросметалл", Оплата по письму БН от 30.04.2025 от Гибрадзе Ш.Ю. НДС не облагается</t>
  </si>
  <si>
    <t>ООО "Новоросметалл", Оплата по письму БН от 19.05.2025 от Гибрадзе Ш.Ю. НДС не облагается</t>
  </si>
  <si>
    <t>ООО "Новоросметалл", Оплата по письму БН от 03.06.2025 от Гибрадзе Ш.Ю. НДС не облагается</t>
  </si>
  <si>
    <t>ООО "Новоросметалл", Оплата по письму БН от 26.06.2025 от Гибрадзе Ш.Ю. НДС не облагается</t>
  </si>
  <si>
    <t>ООО ВЕСТА, приобритнение мебели для обустройства кворинг зоны для КУБГУ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</si>
</sst>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0" fillId="0" borderId="0" xfId="0" applyNumberFormat="1"/>
    <xf numFmtId="0" fontId="0" fillId="0" borderId="0" xfId="0" applyAlignment="1">
      <alignment vertical="justify"/>
    </xf>
    <xf numFmtId="0" fontId="7" fillId="0" borderId="0" xfId="0" applyFont="1"/>
    <xf numFmtId="0" fontId="7" fillId="0" borderId="0" xfId="0" applyFont="1" applyAlignment="1">
      <alignment vertical="justify"/>
    </xf>
    <xf numFmtId="4" fontId="7" fillId="0" borderId="0" xfId="0" applyNumberFormat="1" applyFont="1"/>
    <xf numFmtId="4" fontId="0" fillId="0" borderId="1" xfId="0" applyNumberFormat="1" applyBorder="1"/>
    <xf numFmtId="0" fontId="11" fillId="0" borderId="0" xfId="0" applyFont="1"/>
    <xf numFmtId="4" fontId="11" fillId="0" borderId="0" xfId="0" applyNumberFormat="1" applyFont="1"/>
    <xf numFmtId="0" fontId="6" fillId="0" borderId="0" xfId="0" applyFont="1" applyAlignment="1">
      <alignment vertical="justify"/>
    </xf>
    <xf numFmtId="4" fontId="6" fillId="0" borderId="0" xfId="0" applyNumberFormat="1" applyFont="1"/>
    <xf numFmtId="4" fontId="7" fillId="0" borderId="0" xfId="0" applyNumberFormat="1" applyFont="1" applyAlignment="1">
      <alignment vertical="justify"/>
    </xf>
    <xf numFmtId="0" fontId="5" fillId="0" borderId="0" xfId="0" applyFont="1" applyAlignment="1">
      <alignment vertical="justify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vertical="justify"/>
    </xf>
    <xf numFmtId="164" fontId="0" fillId="0" borderId="0" xfId="0" applyNumberFormat="1"/>
    <xf numFmtId="0" fontId="3" fillId="0" borderId="0" xfId="0" applyFont="1" applyAlignment="1">
      <alignment vertical="justify"/>
    </xf>
    <xf numFmtId="14" fontId="0" fillId="0" borderId="8" xfId="0" applyNumberFormat="1" applyBorder="1"/>
    <xf numFmtId="14" fontId="0" fillId="0" borderId="12" xfId="0" applyNumberFormat="1" applyBorder="1"/>
    <xf numFmtId="0" fontId="9" fillId="2" borderId="5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justify"/>
    </xf>
    <xf numFmtId="0" fontId="0" fillId="0" borderId="9" xfId="0" applyBorder="1" applyAlignment="1">
      <alignment vertical="justify"/>
    </xf>
    <xf numFmtId="4" fontId="0" fillId="0" borderId="13" xfId="0" applyNumberFormat="1" applyBorder="1"/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justify"/>
    </xf>
    <xf numFmtId="0" fontId="11" fillId="3" borderId="0" xfId="0" applyFont="1" applyFill="1"/>
    <xf numFmtId="4" fontId="11" fillId="3" borderId="0" xfId="0" applyNumberFormat="1" applyFont="1" applyFill="1"/>
    <xf numFmtId="0" fontId="12" fillId="3" borderId="5" xfId="0" applyFont="1" applyFill="1" applyBorder="1" applyAlignment="1">
      <alignment horizontal="center" vertical="justify"/>
    </xf>
    <xf numFmtId="4" fontId="12" fillId="3" borderId="6" xfId="0" applyNumberFormat="1" applyFont="1" applyFill="1" applyBorder="1" applyAlignment="1">
      <alignment horizontal="center" vertical="justify"/>
    </xf>
    <xf numFmtId="0" fontId="12" fillId="3" borderId="6" xfId="0" applyFont="1" applyFill="1" applyBorder="1" applyAlignment="1">
      <alignment horizontal="center" vertical="justify"/>
    </xf>
    <xf numFmtId="0" fontId="11" fillId="3" borderId="7" xfId="0" applyFont="1" applyFill="1" applyBorder="1" applyAlignment="1">
      <alignment vertical="justify"/>
    </xf>
    <xf numFmtId="4" fontId="7" fillId="3" borderId="9" xfId="0" applyNumberFormat="1" applyFont="1" applyFill="1" applyBorder="1"/>
    <xf numFmtId="4" fontId="7" fillId="3" borderId="9" xfId="0" applyNumberFormat="1" applyFont="1" applyFill="1" applyBorder="1" applyAlignment="1">
      <alignment vertical="justify"/>
    </xf>
    <xf numFmtId="14" fontId="0" fillId="0" borderId="11" xfId="0" applyNumberFormat="1" applyBorder="1"/>
    <xf numFmtId="4" fontId="0" fillId="0" borderId="1" xfId="0" applyNumberFormat="1" applyBorder="1" applyAlignment="1">
      <alignment horizontal="right"/>
    </xf>
    <xf numFmtId="4" fontId="2" fillId="0" borderId="0" xfId="0" applyNumberFormat="1" applyFont="1"/>
    <xf numFmtId="0" fontId="0" fillId="0" borderId="1" xfId="0" applyBorder="1" applyAlignment="1">
      <alignment vertical="justify"/>
    </xf>
    <xf numFmtId="0" fontId="1" fillId="0" borderId="0" xfId="0" applyFont="1" applyAlignment="1">
      <alignment vertical="justify"/>
    </xf>
    <xf numFmtId="4" fontId="1" fillId="0" borderId="0" xfId="0" applyNumberFormat="1" applyFont="1"/>
    <xf numFmtId="0" fontId="0" fillId="0" borderId="2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10" fillId="0" borderId="2" xfId="0" applyFont="1" applyBorder="1" applyAlignment="1">
      <alignment vertical="justify" wrapText="1"/>
    </xf>
    <xf numFmtId="0" fontId="10" fillId="0" borderId="10" xfId="0" applyFont="1" applyBorder="1" applyAlignment="1">
      <alignment vertical="justify" wrapText="1"/>
    </xf>
    <xf numFmtId="0" fontId="0" fillId="0" borderId="2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 vertical="justify"/>
    </xf>
    <xf numFmtId="0" fontId="0" fillId="0" borderId="16" xfId="0" applyBorder="1" applyAlignment="1">
      <alignment horizontal="left" vertical="justify"/>
    </xf>
    <xf numFmtId="0" fontId="0" fillId="0" borderId="2" xfId="0" applyBorder="1" applyAlignment="1">
      <alignment horizontal="left" vertical="justify" wrapText="1"/>
    </xf>
    <xf numFmtId="0" fontId="0" fillId="0" borderId="10" xfId="0" applyBorder="1" applyAlignment="1">
      <alignment horizontal="left" vertical="justify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2" xfId="0" applyFont="1" applyBorder="1" applyAlignment="1">
      <alignment vertical="justify" wrapText="1"/>
    </xf>
    <xf numFmtId="0" fontId="10" fillId="0" borderId="10" xfId="0" applyFont="1" applyBorder="1" applyAlignment="1">
      <alignment vertical="justify" wrapText="1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 vertical="justify"/>
    </xf>
    <xf numFmtId="0" fontId="7" fillId="3" borderId="3" xfId="0" applyFont="1" applyFill="1" applyBorder="1" applyAlignment="1">
      <alignment horizontal="left" vertical="justify"/>
    </xf>
    <xf numFmtId="0" fontId="7" fillId="3" borderId="4" xfId="0" applyFont="1" applyFill="1" applyBorder="1" applyAlignment="1">
      <alignment horizontal="left" vertical="justify"/>
    </xf>
    <xf numFmtId="0" fontId="10" fillId="0" borderId="2" xfId="0" applyFont="1" applyBorder="1" applyAlignment="1">
      <alignment horizontal="left" vertical="justify" wrapText="1"/>
    </xf>
    <xf numFmtId="0" fontId="10" fillId="0" borderId="10" xfId="0" applyFont="1" applyBorder="1" applyAlignment="1">
      <alignment horizontal="left" vertical="justify" wrapText="1"/>
    </xf>
    <xf numFmtId="0" fontId="0" fillId="0" borderId="2" xfId="0" applyBorder="1" applyAlignment="1">
      <alignment horizontal="justify"/>
    </xf>
    <xf numFmtId="0" fontId="0" fillId="0" borderId="10" xfId="0" applyBorder="1" applyAlignment="1">
      <alignment horizontal="justify"/>
    </xf>
    <xf numFmtId="0" fontId="8" fillId="0" borderId="0" xfId="0" applyFont="1" applyAlignment="1">
      <alignment horizontal="center"/>
    </xf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B92A-2DA9-48F2-9A64-C7CB3ACCB957}">
  <sheetPr>
    <pageSetUpPr fitToPage="1"/>
  </sheetPr>
  <dimension ref="B2:G56"/>
  <sheetViews>
    <sheetView zoomScaleNormal="100" workbookViewId="0">
      <selection activeCell="F22" sqref="F22:G48"/>
    </sheetView>
  </sheetViews>
  <sheetFormatPr defaultRowHeight="15" x14ac:dyDescent="0.25"/>
  <cols>
    <col min="1" max="1" width="3.85546875" customWidth="1"/>
    <col min="2" max="2" width="10.140625" bestFit="1" customWidth="1"/>
    <col min="3" max="3" width="12.42578125" style="1" bestFit="1" customWidth="1"/>
    <col min="4" max="4" width="63.42578125" style="2" customWidth="1"/>
    <col min="5" max="5" width="68.42578125" style="2" customWidth="1"/>
  </cols>
  <sheetData>
    <row r="2" spans="2:5" ht="21" x14ac:dyDescent="0.35">
      <c r="B2" s="67" t="s">
        <v>32</v>
      </c>
      <c r="C2" s="67"/>
      <c r="D2" s="67"/>
      <c r="E2" s="67"/>
    </row>
    <row r="4" spans="2:5" s="3" customFormat="1" x14ac:dyDescent="0.25">
      <c r="B4" s="3" t="s">
        <v>4</v>
      </c>
      <c r="C4" s="5">
        <f>C14+C19</f>
        <v>10336343.73</v>
      </c>
      <c r="D4" s="11" t="s">
        <v>1</v>
      </c>
      <c r="E4" s="4" t="s">
        <v>16</v>
      </c>
    </row>
    <row r="5" spans="2:5" s="3" customFormat="1" x14ac:dyDescent="0.25">
      <c r="C5" s="5"/>
      <c r="D5" s="4"/>
      <c r="E5" s="4"/>
    </row>
    <row r="7" spans="2:5" ht="30" x14ac:dyDescent="0.25">
      <c r="C7" s="10">
        <v>157500</v>
      </c>
      <c r="D7" s="2" t="s">
        <v>19</v>
      </c>
      <c r="E7" s="9" t="s">
        <v>15</v>
      </c>
    </row>
    <row r="8" spans="2:5" ht="45" x14ac:dyDescent="0.25">
      <c r="C8" s="40">
        <v>10000</v>
      </c>
      <c r="D8" s="2" t="s">
        <v>26</v>
      </c>
      <c r="E8" s="9" t="s">
        <v>15</v>
      </c>
    </row>
    <row r="9" spans="2:5" ht="30" x14ac:dyDescent="0.25">
      <c r="C9" s="10">
        <v>33</v>
      </c>
      <c r="D9" s="2" t="s">
        <v>23</v>
      </c>
      <c r="E9" s="14" t="s">
        <v>14</v>
      </c>
    </row>
    <row r="10" spans="2:5" ht="30" x14ac:dyDescent="0.25">
      <c r="C10" s="10">
        <v>1619760</v>
      </c>
      <c r="D10" s="2" t="s">
        <v>23</v>
      </c>
      <c r="E10" s="16" t="s">
        <v>15</v>
      </c>
    </row>
    <row r="11" spans="2:5" ht="60" x14ac:dyDescent="0.25">
      <c r="C11" s="10">
        <v>7020895.7300000004</v>
      </c>
      <c r="D11" s="2" t="s">
        <v>27</v>
      </c>
      <c r="E11" s="9" t="s">
        <v>15</v>
      </c>
    </row>
    <row r="12" spans="2:5" ht="45" x14ac:dyDescent="0.25">
      <c r="C12" s="37">
        <v>100000</v>
      </c>
      <c r="D12" s="2" t="s">
        <v>25</v>
      </c>
      <c r="E12" s="39" t="s">
        <v>15</v>
      </c>
    </row>
    <row r="13" spans="2:5" s="3" customFormat="1" ht="30" x14ac:dyDescent="0.25">
      <c r="C13" s="10"/>
      <c r="D13" s="2" t="s">
        <v>29</v>
      </c>
      <c r="E13" s="9" t="s">
        <v>15</v>
      </c>
    </row>
    <row r="14" spans="2:5" s="3" customFormat="1" x14ac:dyDescent="0.25">
      <c r="C14" s="5">
        <f>SUM(C7:C13)</f>
        <v>8908188.7300000004</v>
      </c>
      <c r="D14" s="4" t="s">
        <v>17</v>
      </c>
      <c r="E14" s="4"/>
    </row>
    <row r="15" spans="2:5" s="3" customFormat="1" x14ac:dyDescent="0.25">
      <c r="C15" s="5"/>
      <c r="D15" s="4"/>
      <c r="E15" s="4"/>
    </row>
    <row r="17" spans="2:7" s="3" customFormat="1" ht="30" x14ac:dyDescent="0.25">
      <c r="C17" s="10">
        <v>15415</v>
      </c>
      <c r="D17" s="12" t="s">
        <v>5</v>
      </c>
      <c r="E17" s="9" t="s">
        <v>14</v>
      </c>
    </row>
    <row r="18" spans="2:7" s="3" customFormat="1" ht="30" x14ac:dyDescent="0.25">
      <c r="C18" s="10">
        <v>1412740</v>
      </c>
      <c r="D18" s="12" t="s">
        <v>5</v>
      </c>
      <c r="E18" s="16" t="s">
        <v>15</v>
      </c>
    </row>
    <row r="19" spans="2:7" s="3" customFormat="1" x14ac:dyDescent="0.25">
      <c r="C19" s="5">
        <f>SUBTOTAL(9,C17:C18)</f>
        <v>1428155</v>
      </c>
      <c r="D19" s="4" t="s">
        <v>18</v>
      </c>
      <c r="E19" s="4"/>
    </row>
    <row r="20" spans="2:7" ht="15.75" thickBot="1" x14ac:dyDescent="0.3"/>
    <row r="21" spans="2:7" ht="32.25" customHeight="1" x14ac:dyDescent="0.25">
      <c r="B21" s="19" t="s">
        <v>0</v>
      </c>
      <c r="C21" s="20" t="s">
        <v>2</v>
      </c>
      <c r="D21" s="21" t="s">
        <v>1</v>
      </c>
      <c r="E21" s="22" t="s">
        <v>3</v>
      </c>
    </row>
    <row r="22" spans="2:7" ht="30" x14ac:dyDescent="0.25">
      <c r="B22" s="17">
        <v>45749</v>
      </c>
      <c r="C22" s="6">
        <v>23500</v>
      </c>
      <c r="D22" s="13" t="s">
        <v>5</v>
      </c>
      <c r="E22" s="23" t="s">
        <v>98</v>
      </c>
    </row>
    <row r="23" spans="2:7" ht="30" x14ac:dyDescent="0.25">
      <c r="B23" s="17">
        <v>45749</v>
      </c>
      <c r="C23" s="6">
        <v>359000</v>
      </c>
      <c r="D23" s="13" t="s">
        <v>22</v>
      </c>
      <c r="E23" s="23" t="s">
        <v>98</v>
      </c>
    </row>
    <row r="24" spans="2:7" ht="30" x14ac:dyDescent="0.25">
      <c r="B24" s="17">
        <v>45749</v>
      </c>
      <c r="C24" s="6">
        <v>117500</v>
      </c>
      <c r="D24" s="13" t="s">
        <v>20</v>
      </c>
      <c r="E24" s="23" t="s">
        <v>98</v>
      </c>
    </row>
    <row r="25" spans="2:7" ht="30" x14ac:dyDescent="0.25">
      <c r="B25" s="17">
        <v>45761</v>
      </c>
      <c r="C25" s="6">
        <v>1000</v>
      </c>
      <c r="D25" s="13" t="s">
        <v>5</v>
      </c>
      <c r="E25" s="23" t="s">
        <v>33</v>
      </c>
    </row>
    <row r="26" spans="2:7" ht="30" x14ac:dyDescent="0.25">
      <c r="B26" s="17">
        <v>45765</v>
      </c>
      <c r="C26" s="6">
        <v>1100000</v>
      </c>
      <c r="D26" s="13" t="s">
        <v>5</v>
      </c>
      <c r="E26" s="23" t="s">
        <v>99</v>
      </c>
    </row>
    <row r="27" spans="2:7" ht="60" x14ac:dyDescent="0.25">
      <c r="B27" s="17">
        <v>45768</v>
      </c>
      <c r="C27" s="6">
        <v>2000000</v>
      </c>
      <c r="D27" s="2" t="s">
        <v>27</v>
      </c>
      <c r="E27" s="23" t="s">
        <v>90</v>
      </c>
    </row>
    <row r="28" spans="2:7" ht="45" x14ac:dyDescent="0.25">
      <c r="B28" s="17">
        <v>45769</v>
      </c>
      <c r="C28" s="6">
        <v>4805</v>
      </c>
      <c r="D28" s="13" t="s">
        <v>5</v>
      </c>
      <c r="E28" s="23" t="s">
        <v>95</v>
      </c>
    </row>
    <row r="29" spans="2:7" ht="60" x14ac:dyDescent="0.25">
      <c r="B29" s="17">
        <v>45777</v>
      </c>
      <c r="C29" s="6">
        <v>500000</v>
      </c>
      <c r="D29" s="38" t="s">
        <v>27</v>
      </c>
      <c r="E29" s="23" t="s">
        <v>100</v>
      </c>
    </row>
    <row r="30" spans="2:7" ht="45" x14ac:dyDescent="0.25">
      <c r="B30" s="17">
        <v>45777</v>
      </c>
      <c r="C30" s="6">
        <v>100000</v>
      </c>
      <c r="D30" s="38" t="s">
        <v>34</v>
      </c>
      <c r="E30" s="23" t="s">
        <v>100</v>
      </c>
      <c r="F30" s="1"/>
      <c r="G30" s="2"/>
    </row>
    <row r="31" spans="2:7" ht="30" x14ac:dyDescent="0.25">
      <c r="B31" s="17">
        <v>45777</v>
      </c>
      <c r="C31" s="36">
        <v>179760</v>
      </c>
      <c r="D31" s="13" t="s">
        <v>22</v>
      </c>
      <c r="E31" s="23" t="s">
        <v>100</v>
      </c>
      <c r="F31" s="1"/>
      <c r="G31" s="2"/>
    </row>
    <row r="32" spans="2:7" ht="30" x14ac:dyDescent="0.25">
      <c r="B32" s="17">
        <v>45777</v>
      </c>
      <c r="C32" s="36">
        <v>120240</v>
      </c>
      <c r="D32" s="13" t="s">
        <v>5</v>
      </c>
      <c r="E32" s="23" t="s">
        <v>100</v>
      </c>
      <c r="F32" s="1"/>
      <c r="G32" s="2"/>
    </row>
    <row r="33" spans="2:7" ht="75" x14ac:dyDescent="0.25">
      <c r="B33" s="17">
        <v>45791</v>
      </c>
      <c r="C33" s="6">
        <v>149884</v>
      </c>
      <c r="D33" s="38" t="s">
        <v>27</v>
      </c>
      <c r="E33" s="23" t="s">
        <v>91</v>
      </c>
      <c r="F33" s="1"/>
      <c r="G33" s="2"/>
    </row>
    <row r="34" spans="2:7" ht="60" x14ac:dyDescent="0.25">
      <c r="B34" s="17">
        <v>45792</v>
      </c>
      <c r="C34" s="6">
        <v>390000</v>
      </c>
      <c r="D34" s="38" t="s">
        <v>27</v>
      </c>
      <c r="E34" s="23" t="s">
        <v>92</v>
      </c>
      <c r="F34" s="1"/>
      <c r="G34" s="2"/>
    </row>
    <row r="35" spans="2:7" ht="60" x14ac:dyDescent="0.25">
      <c r="B35" s="17">
        <v>45796</v>
      </c>
      <c r="C35" s="6">
        <v>150000</v>
      </c>
      <c r="D35" s="2" t="s">
        <v>27</v>
      </c>
      <c r="E35" s="23" t="s">
        <v>101</v>
      </c>
      <c r="F35" s="1"/>
      <c r="G35" s="2"/>
    </row>
    <row r="36" spans="2:7" ht="30" x14ac:dyDescent="0.25">
      <c r="B36" s="17">
        <v>45796</v>
      </c>
      <c r="C36" s="6">
        <v>81000</v>
      </c>
      <c r="D36" s="13" t="s">
        <v>22</v>
      </c>
      <c r="E36" s="23" t="s">
        <v>101</v>
      </c>
      <c r="F36" s="1"/>
    </row>
    <row r="37" spans="2:7" ht="30" x14ac:dyDescent="0.25">
      <c r="B37" s="17">
        <v>45796</v>
      </c>
      <c r="C37" s="6">
        <v>119000</v>
      </c>
      <c r="D37" s="13" t="s">
        <v>5</v>
      </c>
      <c r="E37" s="23" t="s">
        <v>101</v>
      </c>
      <c r="F37" s="1"/>
      <c r="G37" s="2"/>
    </row>
    <row r="38" spans="2:7" ht="60" x14ac:dyDescent="0.25">
      <c r="B38" s="17">
        <v>45796</v>
      </c>
      <c r="C38" s="6">
        <v>3744596.73</v>
      </c>
      <c r="D38" s="2" t="s">
        <v>27</v>
      </c>
      <c r="E38" s="23" t="s">
        <v>93</v>
      </c>
      <c r="F38" s="1"/>
    </row>
    <row r="39" spans="2:7" ht="45" x14ac:dyDescent="0.25">
      <c r="B39" s="17">
        <v>45799</v>
      </c>
      <c r="C39" s="6">
        <v>4805</v>
      </c>
      <c r="D39" s="13" t="s">
        <v>5</v>
      </c>
      <c r="E39" s="23" t="s">
        <v>97</v>
      </c>
      <c r="F39" s="1"/>
    </row>
    <row r="40" spans="2:7" ht="30" x14ac:dyDescent="0.25">
      <c r="B40" s="17">
        <v>45811</v>
      </c>
      <c r="C40" s="6">
        <v>40000</v>
      </c>
      <c r="D40" s="13" t="s">
        <v>20</v>
      </c>
      <c r="E40" s="23" t="s">
        <v>102</v>
      </c>
      <c r="F40" s="1"/>
    </row>
    <row r="41" spans="2:7" ht="30" x14ac:dyDescent="0.25">
      <c r="B41" s="17">
        <v>45811</v>
      </c>
      <c r="C41" s="6">
        <v>200000</v>
      </c>
      <c r="D41" s="13" t="s">
        <v>22</v>
      </c>
      <c r="E41" s="23" t="s">
        <v>102</v>
      </c>
      <c r="F41" s="1"/>
    </row>
    <row r="42" spans="2:7" ht="30" x14ac:dyDescent="0.25">
      <c r="B42" s="17">
        <v>45811</v>
      </c>
      <c r="C42" s="6">
        <v>50000</v>
      </c>
      <c r="D42" s="13" t="s">
        <v>5</v>
      </c>
      <c r="E42" s="23" t="s">
        <v>102</v>
      </c>
      <c r="F42" s="1"/>
    </row>
    <row r="43" spans="2:7" ht="45" x14ac:dyDescent="0.25">
      <c r="B43" s="17">
        <v>45811</v>
      </c>
      <c r="C43" s="6">
        <v>10000</v>
      </c>
      <c r="D43" s="13" t="s">
        <v>26</v>
      </c>
      <c r="E43" s="23" t="s">
        <v>102</v>
      </c>
      <c r="F43" s="1"/>
    </row>
    <row r="44" spans="2:7" ht="30" x14ac:dyDescent="0.25">
      <c r="B44" s="17">
        <v>45817</v>
      </c>
      <c r="C44" s="6">
        <v>33</v>
      </c>
      <c r="D44" s="13" t="s">
        <v>71</v>
      </c>
      <c r="E44" s="23" t="s">
        <v>70</v>
      </c>
      <c r="F44" s="1"/>
    </row>
    <row r="45" spans="2:7" ht="33.6" customHeight="1" x14ac:dyDescent="0.25">
      <c r="B45" s="17">
        <v>45831</v>
      </c>
      <c r="C45" s="6">
        <v>4805</v>
      </c>
      <c r="D45" s="13" t="s">
        <v>5</v>
      </c>
      <c r="E45" s="23" t="s">
        <v>96</v>
      </c>
      <c r="F45" s="1"/>
    </row>
    <row r="46" spans="2:7" ht="75" x14ac:dyDescent="0.25">
      <c r="B46" s="17">
        <v>45831</v>
      </c>
      <c r="C46" s="6">
        <v>86415</v>
      </c>
      <c r="D46" s="2" t="s">
        <v>27</v>
      </c>
      <c r="E46" s="23" t="s">
        <v>94</v>
      </c>
      <c r="F46" s="1"/>
    </row>
    <row r="47" spans="2:7" ht="30" x14ac:dyDescent="0.25">
      <c r="B47" s="17">
        <v>45834</v>
      </c>
      <c r="C47" s="6">
        <v>800000</v>
      </c>
      <c r="D47" s="13" t="s">
        <v>22</v>
      </c>
      <c r="E47" s="23" t="s">
        <v>103</v>
      </c>
      <c r="F47" s="1"/>
    </row>
    <row r="48" spans="2:7" ht="15.75" thickBot="1" x14ac:dyDescent="0.3">
      <c r="B48" s="18"/>
      <c r="C48" s="24"/>
      <c r="D48" s="25"/>
      <c r="E48" s="26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  <row r="52" spans="2:2" x14ac:dyDescent="0.25">
      <c r="B52" s="15"/>
    </row>
    <row r="53" spans="2:2" x14ac:dyDescent="0.25">
      <c r="B53" s="15"/>
    </row>
    <row r="54" spans="2:2" x14ac:dyDescent="0.25">
      <c r="B54" s="15"/>
    </row>
    <row r="55" spans="2:2" x14ac:dyDescent="0.25">
      <c r="B55" s="15"/>
    </row>
    <row r="56" spans="2:2" x14ac:dyDescent="0.25">
      <c r="B56" s="15"/>
    </row>
  </sheetData>
  <autoFilter ref="B21:F47" xr:uid="{32C9B92A-2DA9-48F2-9A64-C7CB3ACCB957}"/>
  <mergeCells count="1">
    <mergeCell ref="B2:E2"/>
  </mergeCells>
  <pageMargins left="0.25" right="0.25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0489-E2A3-487E-B74E-93C13ACD750C}">
  <dimension ref="A1:G82"/>
  <sheetViews>
    <sheetView tabSelected="1" topLeftCell="A46" zoomScaleNormal="100" workbookViewId="0">
      <selection activeCell="C71" sqref="C71:D71"/>
    </sheetView>
  </sheetViews>
  <sheetFormatPr defaultRowHeight="15" x14ac:dyDescent="0.25"/>
  <cols>
    <col min="1" max="1" width="13.5703125" customWidth="1"/>
    <col min="2" max="2" width="12.5703125" style="1" bestFit="1" customWidth="1"/>
    <col min="3" max="3" width="92.5703125" customWidth="1"/>
    <col min="4" max="4" width="16.85546875" customWidth="1"/>
    <col min="5" max="5" width="12.28515625" bestFit="1" customWidth="1"/>
    <col min="6" max="6" width="12.140625" bestFit="1" customWidth="1"/>
  </cols>
  <sheetData>
    <row r="1" spans="1:7" x14ac:dyDescent="0.25">
      <c r="A1" s="53"/>
      <c r="B1" s="53"/>
      <c r="C1" s="53"/>
    </row>
    <row r="2" spans="1:7" ht="15" customHeight="1" x14ac:dyDescent="0.25"/>
    <row r="3" spans="1:7" s="7" customFormat="1" ht="15" customHeight="1" x14ac:dyDescent="0.25">
      <c r="A3" s="27" t="s">
        <v>35</v>
      </c>
      <c r="B3" s="27"/>
      <c r="C3" s="28"/>
      <c r="D3" s="28">
        <v>5762431.25</v>
      </c>
      <c r="F3" s="8"/>
      <c r="G3" s="8"/>
    </row>
    <row r="4" spans="1:7" s="7" customFormat="1" ht="15" customHeight="1" x14ac:dyDescent="0.25">
      <c r="B4" s="8"/>
    </row>
    <row r="5" spans="1:7" s="7" customFormat="1" ht="15" customHeight="1" x14ac:dyDescent="0.25">
      <c r="A5" s="27" t="s">
        <v>36</v>
      </c>
      <c r="B5" s="28"/>
      <c r="C5" s="28"/>
      <c r="D5" s="28">
        <f>'2кв - поступление'!C4</f>
        <v>10336343.73</v>
      </c>
    </row>
    <row r="6" spans="1:7" s="7" customFormat="1" ht="15" customHeight="1" x14ac:dyDescent="0.25">
      <c r="B6" s="8"/>
    </row>
    <row r="7" spans="1:7" s="7" customFormat="1" ht="15" customHeight="1" x14ac:dyDescent="0.25">
      <c r="A7" s="27" t="s">
        <v>37</v>
      </c>
      <c r="B7" s="28"/>
      <c r="C7" s="28"/>
      <c r="D7" s="28">
        <f>D13+D25+D29+D36+D38+D49</f>
        <v>13083400.310000001</v>
      </c>
    </row>
    <row r="8" spans="1:7" s="7" customFormat="1" ht="15" customHeight="1" x14ac:dyDescent="0.25">
      <c r="B8" s="8"/>
    </row>
    <row r="9" spans="1:7" s="7" customFormat="1" ht="15" customHeight="1" x14ac:dyDescent="0.25">
      <c r="A9" s="27" t="s">
        <v>38</v>
      </c>
      <c r="B9" s="27"/>
      <c r="C9" s="28"/>
      <c r="D9" s="28">
        <v>3015374.67</v>
      </c>
      <c r="E9" s="8"/>
      <c r="G9" s="8"/>
    </row>
    <row r="10" spans="1:7" ht="15" customHeight="1" x14ac:dyDescent="0.25"/>
    <row r="11" spans="1:7" ht="15" customHeight="1" thickBot="1" x14ac:dyDescent="0.3">
      <c r="A11" s="54" t="s">
        <v>6</v>
      </c>
      <c r="B11" s="54"/>
      <c r="C11" s="54"/>
    </row>
    <row r="12" spans="1:7" s="2" customFormat="1" ht="36" customHeight="1" x14ac:dyDescent="0.25">
      <c r="A12" s="29" t="s">
        <v>7</v>
      </c>
      <c r="B12" s="30" t="s">
        <v>8</v>
      </c>
      <c r="C12" s="31" t="s">
        <v>9</v>
      </c>
      <c r="D12" s="32" t="s">
        <v>13</v>
      </c>
    </row>
    <row r="13" spans="1:7" ht="28.15" customHeight="1" x14ac:dyDescent="0.25">
      <c r="A13" s="60" t="s">
        <v>30</v>
      </c>
      <c r="B13" s="61"/>
      <c r="C13" s="62"/>
      <c r="D13" s="33">
        <f>SUM(B14:B24)</f>
        <v>9193148.7899999991</v>
      </c>
    </row>
    <row r="14" spans="1:7" ht="28.15" customHeight="1" x14ac:dyDescent="0.25">
      <c r="A14" s="17">
        <v>45749</v>
      </c>
      <c r="B14" s="6">
        <v>2000000</v>
      </c>
      <c r="C14" s="55" t="s">
        <v>53</v>
      </c>
      <c r="D14" s="56"/>
    </row>
    <row r="15" spans="1:7" ht="28.15" customHeight="1" x14ac:dyDescent="0.25">
      <c r="A15" s="17">
        <v>45769</v>
      </c>
      <c r="B15" s="6">
        <v>495000</v>
      </c>
      <c r="C15" s="55" t="s">
        <v>59</v>
      </c>
      <c r="D15" s="56"/>
    </row>
    <row r="16" spans="1:7" ht="28.15" customHeight="1" x14ac:dyDescent="0.25">
      <c r="A16" s="17">
        <v>45769</v>
      </c>
      <c r="B16" s="6">
        <v>1405000</v>
      </c>
      <c r="C16" s="55" t="s">
        <v>60</v>
      </c>
      <c r="D16" s="56"/>
    </row>
    <row r="17" spans="1:4" x14ac:dyDescent="0.25">
      <c r="A17" s="17">
        <v>45777</v>
      </c>
      <c r="B17" s="6">
        <v>500000</v>
      </c>
      <c r="C17" s="55" t="s">
        <v>21</v>
      </c>
      <c r="D17" s="56"/>
    </row>
    <row r="18" spans="1:4" x14ac:dyDescent="0.25">
      <c r="A18" s="17">
        <v>45780</v>
      </c>
      <c r="B18" s="6">
        <v>500000</v>
      </c>
      <c r="C18" s="55" t="s">
        <v>21</v>
      </c>
      <c r="D18" s="56"/>
    </row>
    <row r="19" spans="1:4" ht="28.9" customHeight="1" x14ac:dyDescent="0.25">
      <c r="A19" s="17">
        <v>45799</v>
      </c>
      <c r="B19" s="6">
        <v>150000</v>
      </c>
      <c r="C19" s="63" t="s">
        <v>64</v>
      </c>
      <c r="D19" s="64"/>
    </row>
    <row r="20" spans="1:4" ht="30" x14ac:dyDescent="0.25">
      <c r="A20" s="17">
        <v>45800</v>
      </c>
      <c r="B20" s="6">
        <v>2218958.79</v>
      </c>
      <c r="C20" s="43" t="s">
        <v>88</v>
      </c>
      <c r="D20" s="44"/>
    </row>
    <row r="21" spans="1:4" x14ac:dyDescent="0.25">
      <c r="A21" s="17">
        <v>45812</v>
      </c>
      <c r="B21" s="68">
        <f>142356</f>
        <v>142356</v>
      </c>
      <c r="C21" s="55" t="s">
        <v>82</v>
      </c>
      <c r="D21" s="56"/>
    </row>
    <row r="22" spans="1:4" x14ac:dyDescent="0.25">
      <c r="A22" s="17">
        <v>45812</v>
      </c>
      <c r="B22" s="68">
        <v>370504</v>
      </c>
      <c r="C22" s="55" t="s">
        <v>83</v>
      </c>
      <c r="D22" s="56"/>
    </row>
    <row r="23" spans="1:4" x14ac:dyDescent="0.25">
      <c r="A23" s="17">
        <v>45813</v>
      </c>
      <c r="B23" s="68">
        <v>71750</v>
      </c>
      <c r="C23" s="55" t="s">
        <v>84</v>
      </c>
      <c r="D23" s="56"/>
    </row>
    <row r="24" spans="1:4" x14ac:dyDescent="0.25">
      <c r="A24" s="17">
        <v>45833</v>
      </c>
      <c r="B24" s="68">
        <v>1339580</v>
      </c>
      <c r="C24" s="55" t="s">
        <v>104</v>
      </c>
      <c r="D24" s="56"/>
    </row>
    <row r="25" spans="1:4" x14ac:dyDescent="0.25">
      <c r="A25" s="57" t="s">
        <v>31</v>
      </c>
      <c r="B25" s="58"/>
      <c r="C25" s="59"/>
      <c r="D25" s="33">
        <f>SUM(B26:B28)</f>
        <v>90519.83</v>
      </c>
    </row>
    <row r="26" spans="1:4" ht="30.6" customHeight="1" x14ac:dyDescent="0.25">
      <c r="A26" s="17">
        <v>45782</v>
      </c>
      <c r="B26" s="6">
        <v>75831.460000000006</v>
      </c>
      <c r="C26" s="51" t="s">
        <v>67</v>
      </c>
      <c r="D26" s="52"/>
    </row>
    <row r="27" spans="1:4" ht="28.9" customHeight="1" x14ac:dyDescent="0.25">
      <c r="A27" s="17">
        <v>45782</v>
      </c>
      <c r="B27" s="6">
        <v>9145.3700000000008</v>
      </c>
      <c r="C27" s="51" t="s">
        <v>67</v>
      </c>
      <c r="D27" s="52"/>
    </row>
    <row r="28" spans="1:4" ht="28.15" customHeight="1" x14ac:dyDescent="0.25">
      <c r="A28" s="17">
        <v>45783</v>
      </c>
      <c r="B28" s="6">
        <v>5543</v>
      </c>
      <c r="C28" s="51" t="s">
        <v>67</v>
      </c>
      <c r="D28" s="52"/>
    </row>
    <row r="29" spans="1:4" x14ac:dyDescent="0.25">
      <c r="A29" s="57" t="s">
        <v>10</v>
      </c>
      <c r="B29" s="58"/>
      <c r="C29" s="59"/>
      <c r="D29" s="33">
        <f>SUM(B30:B35)</f>
        <v>156250</v>
      </c>
    </row>
    <row r="30" spans="1:4" ht="46.15" customHeight="1" x14ac:dyDescent="0.25">
      <c r="A30" s="17">
        <v>45750</v>
      </c>
      <c r="B30" s="6">
        <v>5000</v>
      </c>
      <c r="C30" s="51" t="s">
        <v>11</v>
      </c>
      <c r="D30" s="52"/>
    </row>
    <row r="31" spans="1:4" ht="31.9" customHeight="1" x14ac:dyDescent="0.25">
      <c r="A31" s="17">
        <v>45755</v>
      </c>
      <c r="B31" s="6">
        <v>84750</v>
      </c>
      <c r="C31" s="51" t="s">
        <v>55</v>
      </c>
      <c r="D31" s="52"/>
    </row>
    <row r="32" spans="1:4" ht="46.15" customHeight="1" x14ac:dyDescent="0.25">
      <c r="A32" s="17">
        <v>45763</v>
      </c>
      <c r="B32" s="6">
        <v>2000</v>
      </c>
      <c r="C32" s="51" t="s">
        <v>11</v>
      </c>
      <c r="D32" s="52"/>
    </row>
    <row r="33" spans="1:4" ht="46.15" customHeight="1" x14ac:dyDescent="0.25">
      <c r="A33" s="17">
        <v>45770</v>
      </c>
      <c r="B33" s="6">
        <v>20000</v>
      </c>
      <c r="C33" s="51" t="s">
        <v>81</v>
      </c>
      <c r="D33" s="52"/>
    </row>
    <row r="34" spans="1:4" ht="46.15" customHeight="1" x14ac:dyDescent="0.25">
      <c r="A34" s="17">
        <v>45782</v>
      </c>
      <c r="B34" s="6">
        <v>9000</v>
      </c>
      <c r="C34" s="51" t="s">
        <v>11</v>
      </c>
      <c r="D34" s="52"/>
    </row>
    <row r="35" spans="1:4" ht="46.15" customHeight="1" x14ac:dyDescent="0.25">
      <c r="A35" s="17">
        <v>45814</v>
      </c>
      <c r="B35" s="6">
        <v>35500</v>
      </c>
      <c r="C35" s="51" t="s">
        <v>11</v>
      </c>
      <c r="D35" s="52"/>
    </row>
    <row r="36" spans="1:4" ht="30" customHeight="1" x14ac:dyDescent="0.25">
      <c r="A36" s="60" t="s">
        <v>28</v>
      </c>
      <c r="B36" s="61"/>
      <c r="C36" s="62"/>
      <c r="D36" s="34">
        <f>SUM(B37)</f>
        <v>10000</v>
      </c>
    </row>
    <row r="37" spans="1:4" ht="28.9" customHeight="1" x14ac:dyDescent="0.25">
      <c r="A37" s="17">
        <v>45834</v>
      </c>
      <c r="B37" s="6">
        <v>10000</v>
      </c>
      <c r="C37" s="51" t="s">
        <v>89</v>
      </c>
      <c r="D37" s="52"/>
    </row>
    <row r="38" spans="1:4" ht="28.9" customHeight="1" x14ac:dyDescent="0.25">
      <c r="A38" s="60" t="s">
        <v>24</v>
      </c>
      <c r="B38" s="61"/>
      <c r="C38" s="62"/>
      <c r="D38" s="34">
        <f>SUM(B39:B48)</f>
        <v>2548573.13</v>
      </c>
    </row>
    <row r="39" spans="1:4" x14ac:dyDescent="0.25">
      <c r="A39" s="17">
        <v>45750</v>
      </c>
      <c r="B39" s="6">
        <v>159000</v>
      </c>
      <c r="C39" s="65" t="s">
        <v>54</v>
      </c>
      <c r="D39" s="66"/>
    </row>
    <row r="40" spans="1:4" x14ac:dyDescent="0.25">
      <c r="A40" s="35">
        <v>45755</v>
      </c>
      <c r="B40" s="6">
        <v>1000000</v>
      </c>
      <c r="C40" s="45" t="s">
        <v>56</v>
      </c>
      <c r="D40" s="46"/>
    </row>
    <row r="41" spans="1:4" x14ac:dyDescent="0.25">
      <c r="A41" s="35">
        <v>45757</v>
      </c>
      <c r="B41" s="6">
        <v>100000</v>
      </c>
      <c r="C41" s="41" t="s">
        <v>57</v>
      </c>
      <c r="D41" s="42"/>
    </row>
    <row r="42" spans="1:4" x14ac:dyDescent="0.25">
      <c r="A42" s="35">
        <v>45757</v>
      </c>
      <c r="B42" s="6">
        <v>100000</v>
      </c>
      <c r="C42" s="41" t="s">
        <v>58</v>
      </c>
      <c r="D42" s="42"/>
    </row>
    <row r="43" spans="1:4" ht="30" x14ac:dyDescent="0.25">
      <c r="A43" s="35">
        <v>45782</v>
      </c>
      <c r="B43" s="6">
        <v>46400</v>
      </c>
      <c r="C43" s="41" t="s">
        <v>61</v>
      </c>
      <c r="D43" s="42"/>
    </row>
    <row r="44" spans="1:4" ht="30" x14ac:dyDescent="0.25">
      <c r="A44" s="35">
        <v>45785</v>
      </c>
      <c r="B44" s="6">
        <v>13360</v>
      </c>
      <c r="C44" s="41" t="s">
        <v>62</v>
      </c>
      <c r="D44" s="42"/>
    </row>
    <row r="45" spans="1:4" x14ac:dyDescent="0.25">
      <c r="A45" s="35">
        <v>45799</v>
      </c>
      <c r="B45" s="6">
        <v>81000</v>
      </c>
      <c r="C45" s="41" t="s">
        <v>63</v>
      </c>
      <c r="D45" s="42"/>
    </row>
    <row r="46" spans="1:4" x14ac:dyDescent="0.25">
      <c r="A46" s="35">
        <v>45818</v>
      </c>
      <c r="B46" s="6">
        <v>0.13</v>
      </c>
      <c r="C46" s="41" t="s">
        <v>85</v>
      </c>
      <c r="D46" s="42"/>
    </row>
    <row r="47" spans="1:4" x14ac:dyDescent="0.25">
      <c r="A47" s="35">
        <v>45825</v>
      </c>
      <c r="B47" s="6">
        <v>398813</v>
      </c>
      <c r="C47" s="45" t="s">
        <v>86</v>
      </c>
      <c r="D47" s="46"/>
    </row>
    <row r="48" spans="1:4" x14ac:dyDescent="0.25">
      <c r="A48" s="35">
        <v>45825</v>
      </c>
      <c r="B48" s="6">
        <v>650000</v>
      </c>
      <c r="C48" s="41" t="s">
        <v>87</v>
      </c>
      <c r="D48" s="42"/>
    </row>
    <row r="49" spans="1:4" ht="14.45" customHeight="1" x14ac:dyDescent="0.25">
      <c r="A49" s="60" t="s">
        <v>12</v>
      </c>
      <c r="B49" s="61"/>
      <c r="C49" s="62"/>
      <c r="D49" s="34">
        <f>SUM(B50:B82)</f>
        <v>1084908.5599999998</v>
      </c>
    </row>
    <row r="50" spans="1:4" x14ac:dyDescent="0.25">
      <c r="A50" s="17">
        <v>45748</v>
      </c>
      <c r="B50" s="6">
        <v>1480</v>
      </c>
      <c r="C50" s="47" t="s">
        <v>39</v>
      </c>
      <c r="D50" s="48"/>
    </row>
    <row r="51" spans="1:4" x14ac:dyDescent="0.25">
      <c r="A51" s="17">
        <v>45749</v>
      </c>
      <c r="B51" s="6">
        <v>5500</v>
      </c>
      <c r="C51" s="45" t="s">
        <v>40</v>
      </c>
      <c r="D51" s="46"/>
    </row>
    <row r="52" spans="1:4" x14ac:dyDescent="0.25">
      <c r="A52" s="17">
        <v>45752</v>
      </c>
      <c r="B52" s="6">
        <v>1085</v>
      </c>
      <c r="C52" s="41" t="s">
        <v>65</v>
      </c>
      <c r="D52" s="42"/>
    </row>
    <row r="53" spans="1:4" x14ac:dyDescent="0.25">
      <c r="A53" s="17">
        <v>45755</v>
      </c>
      <c r="B53" s="6">
        <v>16350</v>
      </c>
      <c r="C53" s="45" t="s">
        <v>41</v>
      </c>
      <c r="D53" s="46"/>
    </row>
    <row r="54" spans="1:4" x14ac:dyDescent="0.25">
      <c r="A54" s="17">
        <v>45756</v>
      </c>
      <c r="B54" s="6">
        <v>781</v>
      </c>
      <c r="C54" s="41" t="s">
        <v>66</v>
      </c>
      <c r="D54" s="42"/>
    </row>
    <row r="55" spans="1:4" x14ac:dyDescent="0.25">
      <c r="A55" s="17">
        <v>45758</v>
      </c>
      <c r="B55" s="6">
        <v>22050</v>
      </c>
      <c r="C55" s="45" t="s">
        <v>45</v>
      </c>
      <c r="D55" s="46"/>
    </row>
    <row r="56" spans="1:4" x14ac:dyDescent="0.25">
      <c r="A56" s="17">
        <v>45762</v>
      </c>
      <c r="B56" s="6">
        <f>9787+28892+24906+10440</f>
        <v>74025</v>
      </c>
      <c r="C56" s="45" t="s">
        <v>43</v>
      </c>
      <c r="D56" s="46"/>
    </row>
    <row r="57" spans="1:4" x14ac:dyDescent="0.25">
      <c r="A57" s="17">
        <v>45762</v>
      </c>
      <c r="B57" s="6">
        <f>10015</f>
        <v>10015</v>
      </c>
      <c r="C57" s="45" t="s">
        <v>44</v>
      </c>
      <c r="D57" s="46"/>
    </row>
    <row r="58" spans="1:4" x14ac:dyDescent="0.25">
      <c r="A58" s="17">
        <v>45768</v>
      </c>
      <c r="B58" s="6">
        <v>1927.74</v>
      </c>
      <c r="C58" s="45" t="s">
        <v>46</v>
      </c>
      <c r="D58" s="46"/>
    </row>
    <row r="59" spans="1:4" ht="14.45" customHeight="1" x14ac:dyDescent="0.25">
      <c r="A59" s="17">
        <v>45777</v>
      </c>
      <c r="B59" s="6">
        <f>13488.63+14790+36540+15660</f>
        <v>80478.63</v>
      </c>
      <c r="C59" s="45" t="s">
        <v>47</v>
      </c>
      <c r="D59" s="46"/>
    </row>
    <row r="60" spans="1:4" x14ac:dyDescent="0.25">
      <c r="A60" s="17">
        <v>45777</v>
      </c>
      <c r="B60" s="6">
        <f>353.09+12026+13417.39</f>
        <v>25796.48</v>
      </c>
      <c r="C60" s="45" t="s">
        <v>44</v>
      </c>
      <c r="D60" s="46"/>
    </row>
    <row r="61" spans="1:4" x14ac:dyDescent="0.25">
      <c r="A61" s="17">
        <v>45778</v>
      </c>
      <c r="B61" s="6">
        <v>1480</v>
      </c>
      <c r="C61" s="47" t="s">
        <v>48</v>
      </c>
      <c r="D61" s="48"/>
    </row>
    <row r="62" spans="1:4" x14ac:dyDescent="0.25">
      <c r="A62" s="17">
        <v>45785</v>
      </c>
      <c r="B62" s="6">
        <v>570</v>
      </c>
      <c r="C62" s="45" t="s">
        <v>49</v>
      </c>
      <c r="D62" s="46"/>
    </row>
    <row r="63" spans="1:4" x14ac:dyDescent="0.25">
      <c r="A63" s="17">
        <v>45789</v>
      </c>
      <c r="B63" s="6">
        <v>12900</v>
      </c>
      <c r="C63" s="45" t="s">
        <v>40</v>
      </c>
      <c r="D63" s="46"/>
    </row>
    <row r="64" spans="1:4" x14ac:dyDescent="0.25">
      <c r="A64" s="17">
        <v>45792</v>
      </c>
      <c r="B64" s="6">
        <f>17059+37916+31866+13423</f>
        <v>100264</v>
      </c>
      <c r="C64" s="45" t="s">
        <v>50</v>
      </c>
      <c r="D64" s="46"/>
    </row>
    <row r="65" spans="1:4" x14ac:dyDescent="0.25">
      <c r="A65" s="17">
        <v>45792</v>
      </c>
      <c r="B65" s="6">
        <v>13936</v>
      </c>
      <c r="C65" s="45" t="s">
        <v>51</v>
      </c>
      <c r="D65" s="46"/>
    </row>
    <row r="66" spans="1:4" x14ac:dyDescent="0.25">
      <c r="A66" s="17">
        <v>45793</v>
      </c>
      <c r="B66" s="6">
        <v>1233.18</v>
      </c>
      <c r="C66" s="45" t="s">
        <v>46</v>
      </c>
      <c r="D66" s="46"/>
    </row>
    <row r="67" spans="1:4" x14ac:dyDescent="0.25">
      <c r="A67" s="17">
        <v>45793</v>
      </c>
      <c r="B67" s="6">
        <v>22050</v>
      </c>
      <c r="C67" s="45" t="s">
        <v>42</v>
      </c>
      <c r="D67" s="46"/>
    </row>
    <row r="68" spans="1:4" x14ac:dyDescent="0.25">
      <c r="A68" s="17">
        <v>45793</v>
      </c>
      <c r="B68" s="6">
        <v>7500</v>
      </c>
      <c r="C68" s="47" t="s">
        <v>52</v>
      </c>
      <c r="D68" s="48"/>
    </row>
    <row r="69" spans="1:4" x14ac:dyDescent="0.25">
      <c r="A69" s="17">
        <v>45804</v>
      </c>
      <c r="B69" s="6">
        <v>45400</v>
      </c>
      <c r="C69" s="47" t="s">
        <v>68</v>
      </c>
      <c r="D69" s="48"/>
    </row>
    <row r="70" spans="1:4" x14ac:dyDescent="0.25">
      <c r="A70" s="17">
        <v>45807</v>
      </c>
      <c r="B70" s="6">
        <v>35431.160000000003</v>
      </c>
      <c r="C70" s="45" t="s">
        <v>51</v>
      </c>
      <c r="D70" s="46"/>
    </row>
    <row r="71" spans="1:4" x14ac:dyDescent="0.25">
      <c r="A71" s="17">
        <v>45807</v>
      </c>
      <c r="B71" s="6">
        <v>114943</v>
      </c>
      <c r="C71" s="47" t="s">
        <v>69</v>
      </c>
      <c r="D71" s="48"/>
    </row>
    <row r="72" spans="1:4" x14ac:dyDescent="0.25">
      <c r="A72" s="17">
        <v>45809</v>
      </c>
      <c r="B72" s="6">
        <v>1480</v>
      </c>
      <c r="C72" s="47" t="s">
        <v>72</v>
      </c>
      <c r="D72" s="48"/>
    </row>
    <row r="73" spans="1:4" x14ac:dyDescent="0.25">
      <c r="A73" s="17">
        <v>45813</v>
      </c>
      <c r="B73" s="6">
        <v>22050</v>
      </c>
      <c r="C73" s="45" t="s">
        <v>73</v>
      </c>
      <c r="D73" s="46"/>
    </row>
    <row r="74" spans="1:4" x14ac:dyDescent="0.25">
      <c r="A74" s="17">
        <v>45814</v>
      </c>
      <c r="B74" s="6">
        <v>108927</v>
      </c>
      <c r="C74" s="45" t="s">
        <v>74</v>
      </c>
      <c r="D74" s="46"/>
    </row>
    <row r="75" spans="1:4" x14ac:dyDescent="0.25">
      <c r="A75" s="17">
        <v>45824</v>
      </c>
      <c r="B75" s="6">
        <v>68848</v>
      </c>
      <c r="C75" s="47" t="s">
        <v>75</v>
      </c>
      <c r="D75" s="48"/>
    </row>
    <row r="76" spans="1:4" x14ac:dyDescent="0.25">
      <c r="A76" s="17">
        <v>45824</v>
      </c>
      <c r="B76" s="6">
        <v>9242</v>
      </c>
      <c r="C76" s="45" t="s">
        <v>76</v>
      </c>
      <c r="D76" s="46"/>
    </row>
    <row r="77" spans="1:4" x14ac:dyDescent="0.25">
      <c r="A77" s="17">
        <v>45825</v>
      </c>
      <c r="B77" s="6">
        <v>66292</v>
      </c>
      <c r="C77" s="45" t="s">
        <v>77</v>
      </c>
      <c r="D77" s="46"/>
    </row>
    <row r="78" spans="1:4" x14ac:dyDescent="0.25">
      <c r="A78" s="17">
        <v>45831</v>
      </c>
      <c r="B78" s="6">
        <v>556.32000000000005</v>
      </c>
      <c r="C78" s="45" t="s">
        <v>46</v>
      </c>
      <c r="D78" s="46"/>
    </row>
    <row r="79" spans="1:4" x14ac:dyDescent="0.25">
      <c r="A79" s="17">
        <v>45831</v>
      </c>
      <c r="B79" s="6">
        <v>49650</v>
      </c>
      <c r="C79" s="45" t="s">
        <v>78</v>
      </c>
      <c r="D79" s="46"/>
    </row>
    <row r="80" spans="1:4" x14ac:dyDescent="0.25">
      <c r="A80" s="17">
        <v>45834</v>
      </c>
      <c r="B80" s="6">
        <v>496.5</v>
      </c>
      <c r="C80" s="45" t="s">
        <v>79</v>
      </c>
      <c r="D80" s="46"/>
    </row>
    <row r="81" spans="1:4" x14ac:dyDescent="0.25">
      <c r="A81" s="17">
        <v>45838</v>
      </c>
      <c r="B81" s="6">
        <f>19690+51434.74+36540+15660</f>
        <v>123324.73999999999</v>
      </c>
      <c r="C81" s="47" t="s">
        <v>80</v>
      </c>
      <c r="D81" s="48"/>
    </row>
    <row r="82" spans="1:4" ht="15.75" thickBot="1" x14ac:dyDescent="0.3">
      <c r="A82" s="18">
        <v>45838</v>
      </c>
      <c r="B82" s="24">
        <f>21163+481.27+17201.54</f>
        <v>38845.81</v>
      </c>
      <c r="C82" s="49" t="s">
        <v>76</v>
      </c>
      <c r="D82" s="50"/>
    </row>
  </sheetData>
  <mergeCells count="62">
    <mergeCell ref="C64:D64"/>
    <mergeCell ref="C71:D71"/>
    <mergeCell ref="C74:D74"/>
    <mergeCell ref="C66:D66"/>
    <mergeCell ref="C65:D65"/>
    <mergeCell ref="C56:D56"/>
    <mergeCell ref="C39:D39"/>
    <mergeCell ref="A49:C49"/>
    <mergeCell ref="C53:D53"/>
    <mergeCell ref="C55:D55"/>
    <mergeCell ref="A36:C36"/>
    <mergeCell ref="C37:D37"/>
    <mergeCell ref="A38:C38"/>
    <mergeCell ref="C50:D50"/>
    <mergeCell ref="C51:D51"/>
    <mergeCell ref="C40:D40"/>
    <mergeCell ref="C47:D47"/>
    <mergeCell ref="A13:C13"/>
    <mergeCell ref="C32:D32"/>
    <mergeCell ref="C33:D33"/>
    <mergeCell ref="C34:D34"/>
    <mergeCell ref="C31:D31"/>
    <mergeCell ref="C22:D22"/>
    <mergeCell ref="C23:D23"/>
    <mergeCell ref="C19:D19"/>
    <mergeCell ref="C35:D35"/>
    <mergeCell ref="A1:C1"/>
    <mergeCell ref="A11:C11"/>
    <mergeCell ref="C14:D14"/>
    <mergeCell ref="A29:C29"/>
    <mergeCell ref="C30:D30"/>
    <mergeCell ref="C18:D18"/>
    <mergeCell ref="A25:C25"/>
    <mergeCell ref="C26:D26"/>
    <mergeCell ref="C15:D15"/>
    <mergeCell ref="C16:D16"/>
    <mergeCell ref="C17:D17"/>
    <mergeCell ref="C27:D27"/>
    <mergeCell ref="C28:D28"/>
    <mergeCell ref="C21:D21"/>
    <mergeCell ref="C24:D24"/>
    <mergeCell ref="C57:D57"/>
    <mergeCell ref="C58:D58"/>
    <mergeCell ref="C62:D62"/>
    <mergeCell ref="C63:D63"/>
    <mergeCell ref="C59:D59"/>
    <mergeCell ref="C60:D60"/>
    <mergeCell ref="C61:D61"/>
    <mergeCell ref="C76:D76"/>
    <mergeCell ref="C81:D81"/>
    <mergeCell ref="C82:D82"/>
    <mergeCell ref="C67:D67"/>
    <mergeCell ref="C68:D68"/>
    <mergeCell ref="C69:D69"/>
    <mergeCell ref="C70:D70"/>
    <mergeCell ref="C73:D73"/>
    <mergeCell ref="C75:D75"/>
    <mergeCell ref="C72:D72"/>
    <mergeCell ref="C77:D77"/>
    <mergeCell ref="C78:D78"/>
    <mergeCell ref="C79:D79"/>
    <mergeCell ref="C80:D8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2кв - поступление</vt:lpstr>
      <vt:lpstr>2кв - 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</dc:creator>
  <cp:lastModifiedBy>alexandra.wind@outlook.com</cp:lastModifiedBy>
  <cp:lastPrinted>2023-07-26T12:01:23Z</cp:lastPrinted>
  <dcterms:created xsi:type="dcterms:W3CDTF">2015-06-05T18:17:20Z</dcterms:created>
  <dcterms:modified xsi:type="dcterms:W3CDTF">2026-02-19T13:42:03Z</dcterms:modified>
</cp:coreProperties>
</file>